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4320" activeTab="1"/>
  </bookViews>
  <sheets>
    <sheet name="PL" sheetId="1" r:id="rId1"/>
    <sheet name="BS" sheetId="2" r:id="rId2"/>
  </sheets>
  <definedNames>
    <definedName name="_xlnm.Print_Area" localSheetId="1">'BS'!$A$1:$I$56</definedName>
    <definedName name="_xlnm.Print_Area" localSheetId="0">'PL'!$A$1:$J$68</definedName>
  </definedNames>
  <calcPr fullCalcOnLoad="1"/>
</workbook>
</file>

<file path=xl/sharedStrings.xml><?xml version="1.0" encoding="utf-8"?>
<sst xmlns="http://schemas.openxmlformats.org/spreadsheetml/2006/main" count="129" uniqueCount="105">
  <si>
    <t xml:space="preserve">Current Year </t>
  </si>
  <si>
    <t>Quarter</t>
  </si>
  <si>
    <t>RM'000</t>
  </si>
  <si>
    <t>Fixed Assets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</si>
  <si>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</si>
  <si>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</si>
  <si>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</si>
  <si>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</si>
  <si>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</si>
  <si>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</si>
  <si>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</si>
  <si>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</si>
  <si>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</si>
  <si>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</si>
  <si>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</si>
  <si>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</si>
  <si>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</si>
  <si>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</si>
  <si>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</si>
  <si>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</si>
  <si>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</si>
  <si>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</si>
  <si>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Long Term Borrowings</t>
  </si>
  <si>
    <t>Minority Interest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</si>
  <si>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</si>
  <si>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</si>
  <si>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</si>
  <si>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</si>
  <si>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</si>
  <si>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</si>
  <si>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</si>
  <si>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</si>
  <si>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</si>
  <si>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</si>
  <si>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</si>
  <si>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</si>
  <si>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</si>
  <si>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</si>
  <si>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</si>
  <si>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</si>
  <si>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</si>
  <si>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</si>
  <si>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Expenditure Carried Forward</t>
  </si>
  <si>
    <t>Deferred Taxation</t>
  </si>
  <si>
    <t>Short Term Placements &amp; Fixed Deposits</t>
  </si>
  <si>
    <t>Cash And Bank Balances</t>
  </si>
  <si>
    <t>Stocks &amp; Work In Progress</t>
  </si>
  <si>
    <t>Consolidated Balance Sheet</t>
  </si>
  <si>
    <t>Preceding Year</t>
  </si>
  <si>
    <t>Other Investments</t>
  </si>
  <si>
    <t>Land &amp; Development Expenditure - Non Current Portion</t>
  </si>
  <si>
    <t>Other Debtors</t>
  </si>
  <si>
    <t>Short Term Bank Borrowings</t>
  </si>
  <si>
    <t>Preference Shares</t>
  </si>
  <si>
    <t>Basic EPS</t>
  </si>
  <si>
    <t>Fully diluted EPS</t>
  </si>
  <si>
    <t>Corresponding</t>
  </si>
  <si>
    <t>INDIVIDUAL PERIOD</t>
  </si>
  <si>
    <t>CUMMULATIVE PERIOD</t>
  </si>
  <si>
    <t>Todate</t>
  </si>
  <si>
    <t>Ended</t>
  </si>
  <si>
    <t>Period Ended</t>
  </si>
  <si>
    <t>31/3/2001</t>
  </si>
  <si>
    <t>Quarter Ended</t>
  </si>
  <si>
    <t>Tanco Holdings Berhad (3326-K)</t>
  </si>
  <si>
    <t>Quarterly report on consolidated results for the financial period ended 31 March 2002</t>
  </si>
  <si>
    <t>31/3/2002</t>
  </si>
  <si>
    <t>(These figures have not been audited)</t>
  </si>
  <si>
    <t>Finance cost</t>
  </si>
  <si>
    <t>Revenue</t>
  </si>
  <si>
    <t>Other income</t>
  </si>
  <si>
    <t>Profit/(loss) before finance cost, depreciation</t>
  </si>
  <si>
    <t>and amortisation, exceptional items,</t>
  </si>
  <si>
    <t>income tax, minority interests and</t>
  </si>
  <si>
    <t>extraordinary items</t>
  </si>
  <si>
    <t>Profit/(loss) before income tax,</t>
  </si>
  <si>
    <t>Profit/(loss) before income tax, minority interests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</si>
  <si>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</si>
  <si>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</si>
  <si>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</si>
  <si>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</si>
  <si>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</si>
  <si>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</si>
  <si>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</si>
  <si>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</si>
  <si>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Net profit/(loss) from ordinary activities attributable</t>
  </si>
  <si>
    <t>to members of the company</t>
  </si>
  <si>
    <t>(I)   Extraordinary items</t>
  </si>
  <si>
    <t>(I)   Profit/(loss) after income tax before deducting</t>
  </si>
  <si>
    <t>(l)</t>
  </si>
  <si>
    <t>(iii) Extraordinary items attributable to</t>
  </si>
  <si>
    <t xml:space="preserve">      members of the company</t>
  </si>
  <si>
    <t>(m)</t>
  </si>
  <si>
    <t>Net profit/(loss) attributable to</t>
  </si>
  <si>
    <t>(2001: 110,705,777)</t>
  </si>
  <si>
    <t>(2001:167,443,364)</t>
  </si>
  <si>
    <t>31/12/2001</t>
  </si>
  <si>
    <t>(Audited)</t>
  </si>
  <si>
    <t>Rights issue</t>
  </si>
  <si>
    <t>At beginning</t>
  </si>
  <si>
    <t>Based on weighted number of shares in issue of 312,407,968</t>
  </si>
  <si>
    <t>Earning per share based on 2(m) above</t>
  </si>
  <si>
    <t>Based on ordinary shares issued &amp; issueable of 334,886,726</t>
  </si>
  <si>
    <t>(Unaudited)</t>
  </si>
  <si>
    <t>Total Assets Employed (RM)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</si>
</sst>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87" fontId="2" fillId="2" borderId="0" xfId="15" applyNumberFormat="1" applyFont="1" applyFill="1" applyAlignment="1">
      <alignment/>
    </xf>
    <xf numFmtId="187" fontId="2" fillId="2" borderId="0" xfId="15" applyNumberFormat="1" applyFont="1" applyFill="1" applyBorder="1" applyAlignment="1">
      <alignment/>
    </xf>
    <xf numFmtId="187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187" fontId="2" fillId="2" borderId="1" xfId="15" applyNumberFormat="1" applyFont="1" applyFill="1" applyBorder="1" applyAlignment="1">
      <alignment/>
    </xf>
    <xf numFmtId="187" fontId="2" fillId="2" borderId="2" xfId="15" applyNumberFormat="1" applyFont="1" applyFill="1" applyBorder="1" applyAlignment="1">
      <alignment/>
    </xf>
    <xf numFmtId="187" fontId="2" fillId="2" borderId="3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187" fontId="2" fillId="2" borderId="4" xfId="15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43" fontId="2" fillId="2" borderId="0" xfId="0" applyNumberFormat="1" applyFont="1" applyFill="1" applyAlignment="1">
      <alignment/>
    </xf>
    <xf numFmtId="43" fontId="2" fillId="2" borderId="0" xfId="0" applyNumberFormat="1" applyFont="1" applyFill="1" applyBorder="1" applyAlignment="1">
      <alignment/>
    </xf>
    <xf numFmtId="43" fontId="2" fillId="2" borderId="0" xfId="15" applyNumberFormat="1" applyFont="1" applyFill="1" applyBorder="1" applyAlignment="1">
      <alignment/>
    </xf>
    <xf numFmtId="171" fontId="2" fillId="2" borderId="0" xfId="15" applyFont="1" applyFill="1" applyAlignment="1">
      <alignment/>
    </xf>
    <xf numFmtId="171" fontId="2" fillId="2" borderId="0" xfId="15" applyFont="1" applyFill="1" applyBorder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5" fontId="4" fillId="2" borderId="2" xfId="0" applyNumberFormat="1" applyFont="1" applyFill="1" applyBorder="1" applyAlignment="1" quotePrefix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5" fontId="4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7" fillId="2" borderId="0" xfId="0" applyFont="1" applyFill="1" applyAlignment="1">
      <alignment/>
    </xf>
    <xf numFmtId="41" fontId="7" fillId="2" borderId="0" xfId="15" applyNumberFormat="1" applyFont="1" applyFill="1" applyBorder="1" applyAlignment="1">
      <alignment/>
    </xf>
    <xf numFmtId="41" fontId="7" fillId="2" borderId="5" xfId="15" applyNumberFormat="1" applyFont="1" applyFill="1" applyBorder="1" applyAlignment="1">
      <alignment/>
    </xf>
    <xf numFmtId="41" fontId="7" fillId="2" borderId="0" xfId="0" applyNumberFormat="1" applyFont="1" applyFill="1" applyAlignment="1">
      <alignment/>
    </xf>
    <xf numFmtId="41" fontId="7" fillId="2" borderId="0" xfId="15" applyNumberFormat="1" applyFont="1" applyFill="1" applyAlignment="1">
      <alignment/>
    </xf>
    <xf numFmtId="41" fontId="7" fillId="2" borderId="0" xfId="0" applyNumberFormat="1" applyFont="1" applyFill="1" applyBorder="1" applyAlignment="1">
      <alignment/>
    </xf>
    <xf numFmtId="41" fontId="7" fillId="2" borderId="1" xfId="15" applyNumberFormat="1" applyFont="1" applyFill="1" applyBorder="1" applyAlignment="1">
      <alignment/>
    </xf>
    <xf numFmtId="41" fontId="7" fillId="2" borderId="2" xfId="15" applyNumberFormat="1" applyFont="1" applyFill="1" applyBorder="1" applyAlignment="1">
      <alignment/>
    </xf>
    <xf numFmtId="41" fontId="7" fillId="2" borderId="3" xfId="15" applyNumberFormat="1" applyFont="1" applyFill="1" applyBorder="1" applyAlignment="1">
      <alignment/>
    </xf>
    <xf numFmtId="185" fontId="7" fillId="2" borderId="6" xfId="15" applyNumberFormat="1" applyFont="1" applyFill="1" applyBorder="1" applyAlignment="1" quotePrefix="1">
      <alignment horizontal="right"/>
    </xf>
    <xf numFmtId="185" fontId="7" fillId="2" borderId="0" xfId="15" applyNumberFormat="1" applyFont="1" applyFill="1" applyBorder="1" applyAlignment="1">
      <alignment/>
    </xf>
    <xf numFmtId="185" fontId="7" fillId="2" borderId="6" xfId="15" applyNumberFormat="1" applyFont="1" applyFill="1" applyBorder="1" applyAlignment="1">
      <alignment horizontal="right"/>
    </xf>
    <xf numFmtId="185" fontId="7" fillId="2" borderId="0" xfId="0" applyNumberFormat="1" applyFont="1" applyFill="1" applyAlignment="1">
      <alignment/>
    </xf>
    <xf numFmtId="185" fontId="7" fillId="2" borderId="0" xfId="0" applyNumberFormat="1" applyFont="1" applyFill="1" applyBorder="1" applyAlignment="1">
      <alignment/>
    </xf>
    <xf numFmtId="185" fontId="7" fillId="2" borderId="6" xfId="0" applyNumberFormat="1" applyFont="1" applyFill="1" applyBorder="1" applyAlignment="1">
      <alignment/>
    </xf>
    <xf numFmtId="185" fontId="7" fillId="2" borderId="6" xfId="15" applyNumberFormat="1" applyFont="1" applyFill="1" applyBorder="1" applyAlignment="1">
      <alignment/>
    </xf>
    <xf numFmtId="171" fontId="7" fillId="2" borderId="0" xfId="15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171" fontId="2" fillId="2" borderId="0" xfId="15" applyNumberFormat="1" applyFont="1" applyFill="1" applyBorder="1" applyAlignment="1">
      <alignment/>
    </xf>
    <xf numFmtId="41" fontId="7" fillId="2" borderId="7" xfId="15" applyNumberFormat="1" applyFont="1" applyFill="1" applyBorder="1" applyAlignment="1">
      <alignment/>
    </xf>
    <xf numFmtId="179" fontId="2" fillId="2" borderId="0" xfId="15" applyNumberFormat="1" applyFont="1" applyFill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0" zoomScaleNormal="80" workbookViewId="0" topLeftCell="A56">
      <selection activeCell="E60" sqref="E60"/>
    </sheetView>
  </sheetViews>
  <sheetFormatPr defaultColWidth="9.140625" defaultRowHeight="12.75"/>
  <cols>
    <col min="1" max="1" width="6.140625" style="29" customWidth="1"/>
    <col min="2" max="2" width="6.28125" style="29" customWidth="1"/>
    <col min="3" max="4" width="9.140625" style="29" customWidth="1"/>
    <col min="5" max="5" width="43.8515625" style="29" customWidth="1"/>
    <col min="6" max="6" width="20.00390625" style="29" customWidth="1"/>
    <col min="7" max="7" width="21.140625" style="29" customWidth="1"/>
    <col min="8" max="8" width="2.00390625" style="29" customWidth="1"/>
    <col min="9" max="9" width="19.28125" style="29" customWidth="1"/>
    <col min="10" max="10" width="20.57421875" style="29" customWidth="1"/>
    <col min="11" max="16384" width="9.140625" style="29" customWidth="1"/>
  </cols>
  <sheetData>
    <row r="1" spans="1:8" ht="20.25">
      <c r="A1" s="40" t="s">
        <v>64</v>
      </c>
      <c r="H1" s="30"/>
    </row>
    <row r="2" spans="1:10" ht="24" customHeight="1">
      <c r="A2" s="39" t="s">
        <v>65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1.75" customHeight="1">
      <c r="A3" s="41" t="s">
        <v>67</v>
      </c>
      <c r="B3" s="31"/>
      <c r="C3" s="31"/>
      <c r="D3" s="31"/>
      <c r="E3" s="31"/>
      <c r="F3" s="31"/>
      <c r="G3" s="31"/>
      <c r="H3" s="31"/>
      <c r="I3" s="31"/>
      <c r="J3" s="31"/>
    </row>
    <row r="4" spans="6:10" ht="21.75" customHeight="1">
      <c r="F4" s="66" t="s">
        <v>57</v>
      </c>
      <c r="G4" s="67"/>
      <c r="H4" s="30"/>
      <c r="I4" s="66" t="s">
        <v>58</v>
      </c>
      <c r="J4" s="67"/>
    </row>
    <row r="5" spans="6:10" ht="18" customHeight="1">
      <c r="F5" s="32" t="s">
        <v>24</v>
      </c>
      <c r="G5" s="32" t="s">
        <v>48</v>
      </c>
      <c r="H5" s="33"/>
      <c r="I5" s="32" t="s">
        <v>24</v>
      </c>
      <c r="J5" s="32" t="s">
        <v>48</v>
      </c>
    </row>
    <row r="6" spans="6:10" ht="18" customHeight="1">
      <c r="F6" s="34" t="s">
        <v>1</v>
      </c>
      <c r="G6" s="34" t="s">
        <v>56</v>
      </c>
      <c r="H6" s="33"/>
      <c r="I6" s="34" t="s">
        <v>59</v>
      </c>
      <c r="J6" s="34" t="s">
        <v>56</v>
      </c>
    </row>
    <row r="7" spans="6:10" ht="18" customHeight="1">
      <c r="F7" s="34" t="s">
        <v>60</v>
      </c>
      <c r="G7" s="34" t="s">
        <v>63</v>
      </c>
      <c r="H7" s="33"/>
      <c r="I7" s="34" t="s">
        <v>61</v>
      </c>
      <c r="J7" s="34" t="s">
        <v>61</v>
      </c>
    </row>
    <row r="8" spans="6:10" ht="18" customHeight="1">
      <c r="F8" s="35" t="s">
        <v>66</v>
      </c>
      <c r="G8" s="35" t="s">
        <v>62</v>
      </c>
      <c r="H8" s="36"/>
      <c r="I8" s="35" t="s">
        <v>66</v>
      </c>
      <c r="J8" s="35" t="s">
        <v>62</v>
      </c>
    </row>
    <row r="9" spans="6:10" ht="18" customHeight="1">
      <c r="F9" s="37" t="s">
        <v>2</v>
      </c>
      <c r="G9" s="37" t="s">
        <v>2</v>
      </c>
      <c r="H9" s="33"/>
      <c r="I9" s="37" t="s">
        <v>2</v>
      </c>
      <c r="J9" s="37" t="s">
        <v>2</v>
      </c>
    </row>
    <row r="10" spans="7:10" ht="15" customHeight="1">
      <c r="G10" s="38"/>
      <c r="H10" s="36"/>
      <c r="I10" s="38"/>
      <c r="J10" s="38"/>
    </row>
    <row r="11" spans="1:10" ht="20.25">
      <c r="A11" s="42">
        <v>1</v>
      </c>
      <c r="B11" s="43" t="s">
        <v>25</v>
      </c>
      <c r="C11" s="44" t="s">
        <v>69</v>
      </c>
      <c r="D11" s="44"/>
      <c r="E11" s="44"/>
      <c r="F11" s="46">
        <v>28293</v>
      </c>
      <c r="G11" s="46">
        <v>23124</v>
      </c>
      <c r="H11" s="45"/>
      <c r="I11" s="46">
        <f>F11</f>
        <v>28293</v>
      </c>
      <c r="J11" s="46">
        <f>G11</f>
        <v>23124</v>
      </c>
    </row>
    <row r="12" spans="1:10" ht="20.25">
      <c r="A12" s="42"/>
      <c r="B12" s="43"/>
      <c r="C12" s="44"/>
      <c r="D12" s="44"/>
      <c r="E12" s="44"/>
      <c r="F12" s="48"/>
      <c r="G12" s="48"/>
      <c r="H12" s="45"/>
      <c r="I12" s="48"/>
      <c r="J12" s="48"/>
    </row>
    <row r="13" spans="1:10" ht="20.25">
      <c r="A13" s="42"/>
      <c r="B13" s="43" t="s">
        <v>26</v>
      </c>
      <c r="C13" s="44" t="s">
        <v>27</v>
      </c>
      <c r="D13" s="44"/>
      <c r="E13" s="44"/>
      <c r="F13" s="46">
        <v>0</v>
      </c>
      <c r="G13" s="46">
        <v>0</v>
      </c>
      <c r="H13" s="45"/>
      <c r="I13" s="46">
        <f>F13</f>
        <v>0</v>
      </c>
      <c r="J13" s="46">
        <f>G13</f>
        <v>0</v>
      </c>
    </row>
    <row r="14" spans="1:10" ht="20.25">
      <c r="A14" s="42"/>
      <c r="B14" s="43"/>
      <c r="C14" s="44"/>
      <c r="D14" s="44"/>
      <c r="E14" s="44"/>
      <c r="F14" s="48"/>
      <c r="G14" s="48"/>
      <c r="H14" s="45"/>
      <c r="I14" s="48"/>
      <c r="J14" s="48"/>
    </row>
    <row r="15" spans="1:10" ht="20.25">
      <c r="A15" s="42"/>
      <c r="B15" s="43" t="s">
        <v>28</v>
      </c>
      <c r="C15" s="44" t="s">
        <v>70</v>
      </c>
      <c r="D15" s="44"/>
      <c r="E15" s="44"/>
      <c r="F15" s="46">
        <v>472</v>
      </c>
      <c r="G15" s="46">
        <v>270</v>
      </c>
      <c r="H15" s="45"/>
      <c r="I15" s="46">
        <f>F15</f>
        <v>472</v>
      </c>
      <c r="J15" s="46">
        <f>G15</f>
        <v>270</v>
      </c>
    </row>
    <row r="16" spans="1:10" ht="15" customHeight="1">
      <c r="A16" s="42"/>
      <c r="B16" s="42"/>
      <c r="C16" s="44"/>
      <c r="D16" s="44"/>
      <c r="E16" s="44"/>
      <c r="F16" s="48"/>
      <c r="G16" s="48"/>
      <c r="H16" s="45"/>
      <c r="I16" s="48"/>
      <c r="J16" s="48"/>
    </row>
    <row r="17" spans="1:10" ht="17.25" customHeight="1">
      <c r="A17" s="42">
        <v>2</v>
      </c>
      <c r="B17" s="43" t="s">
        <v>25</v>
      </c>
      <c r="C17" s="44" t="s">
        <v>71</v>
      </c>
      <c r="D17" s="44"/>
      <c r="E17" s="44"/>
      <c r="F17" s="48"/>
      <c r="G17" s="48"/>
      <c r="H17" s="45"/>
      <c r="I17" s="48"/>
      <c r="J17" s="48"/>
    </row>
    <row r="18" spans="1:10" ht="17.25" customHeight="1">
      <c r="A18" s="42"/>
      <c r="B18" s="42"/>
      <c r="C18" s="44" t="s">
        <v>72</v>
      </c>
      <c r="D18" s="44"/>
      <c r="E18" s="44"/>
      <c r="F18" s="48"/>
      <c r="G18" s="48"/>
      <c r="H18" s="45"/>
      <c r="I18" s="48"/>
      <c r="J18" s="48"/>
    </row>
    <row r="19" spans="1:10" ht="17.25" customHeight="1">
      <c r="A19" s="42"/>
      <c r="B19" s="42"/>
      <c r="C19" s="44" t="s">
        <v>73</v>
      </c>
      <c r="D19" s="44"/>
      <c r="E19" s="44"/>
      <c r="F19" s="48"/>
      <c r="G19" s="48"/>
      <c r="H19" s="45"/>
      <c r="I19" s="48"/>
      <c r="J19" s="45"/>
    </row>
    <row r="20" spans="1:10" ht="17.25" customHeight="1">
      <c r="A20" s="42"/>
      <c r="B20" s="42"/>
      <c r="C20" s="44" t="s">
        <v>74</v>
      </c>
      <c r="D20" s="44"/>
      <c r="E20" s="44"/>
      <c r="F20" s="48">
        <v>7305</v>
      </c>
      <c r="G20" s="48">
        <f>2679-1000</f>
        <v>1679</v>
      </c>
      <c r="H20" s="45"/>
      <c r="I20" s="48">
        <f>F20</f>
        <v>7305</v>
      </c>
      <c r="J20" s="45">
        <f>G20</f>
        <v>1679</v>
      </c>
    </row>
    <row r="21" spans="1:10" ht="10.5" customHeight="1">
      <c r="A21" s="42"/>
      <c r="B21" s="42"/>
      <c r="C21" s="44"/>
      <c r="D21" s="44"/>
      <c r="E21" s="44"/>
      <c r="F21" s="48"/>
      <c r="G21" s="48"/>
      <c r="H21" s="45"/>
      <c r="I21" s="48"/>
      <c r="J21" s="45"/>
    </row>
    <row r="22" spans="1:10" ht="19.5" customHeight="1">
      <c r="A22" s="42"/>
      <c r="B22" s="43" t="s">
        <v>26</v>
      </c>
      <c r="C22" s="44" t="s">
        <v>68</v>
      </c>
      <c r="D22" s="44"/>
      <c r="E22" s="44"/>
      <c r="F22" s="48">
        <v>-5503</v>
      </c>
      <c r="G22" s="48">
        <f>-6077+1065</f>
        <v>-5012</v>
      </c>
      <c r="H22" s="45"/>
      <c r="I22" s="48">
        <f>F22</f>
        <v>-5503</v>
      </c>
      <c r="J22" s="45">
        <f>G22</f>
        <v>-5012</v>
      </c>
    </row>
    <row r="23" spans="1:10" ht="9" customHeight="1">
      <c r="A23" s="42"/>
      <c r="B23" s="43"/>
      <c r="C23" s="44"/>
      <c r="D23" s="44"/>
      <c r="E23" s="44"/>
      <c r="F23" s="48"/>
      <c r="G23" s="48"/>
      <c r="H23" s="45"/>
      <c r="I23" s="48"/>
      <c r="J23" s="45"/>
    </row>
    <row r="24" spans="1:10" ht="19.5" customHeight="1">
      <c r="A24" s="42"/>
      <c r="B24" s="43" t="s">
        <v>28</v>
      </c>
      <c r="C24" s="44" t="s">
        <v>29</v>
      </c>
      <c r="D24" s="44"/>
      <c r="E24" s="44"/>
      <c r="F24" s="48">
        <v>-1149</v>
      </c>
      <c r="G24" s="48">
        <v>-1065</v>
      </c>
      <c r="H24" s="45"/>
      <c r="I24" s="48">
        <f>F24</f>
        <v>-1149</v>
      </c>
      <c r="J24" s="45">
        <f>G24</f>
        <v>-1065</v>
      </c>
    </row>
    <row r="25" spans="1:10" ht="9" customHeight="1">
      <c r="A25" s="42"/>
      <c r="B25" s="43"/>
      <c r="C25" s="44"/>
      <c r="D25" s="44"/>
      <c r="E25" s="44"/>
      <c r="F25" s="48"/>
      <c r="G25" s="48"/>
      <c r="H25" s="45"/>
      <c r="I25" s="48"/>
      <c r="J25" s="45"/>
    </row>
    <row r="26" spans="1:10" ht="19.5" customHeight="1">
      <c r="A26" s="42"/>
      <c r="B26" s="43" t="s">
        <v>30</v>
      </c>
      <c r="C26" s="44" t="s">
        <v>31</v>
      </c>
      <c r="D26" s="44"/>
      <c r="E26" s="44"/>
      <c r="F26" s="48">
        <v>0</v>
      </c>
      <c r="G26" s="48">
        <v>0</v>
      </c>
      <c r="H26" s="45"/>
      <c r="I26" s="48">
        <f>F26</f>
        <v>0</v>
      </c>
      <c r="J26" s="45">
        <f>G26</f>
        <v>0</v>
      </c>
    </row>
    <row r="27" spans="1:10" ht="15" customHeight="1">
      <c r="A27" s="42"/>
      <c r="B27" s="42"/>
      <c r="C27" s="44"/>
      <c r="D27" s="44"/>
      <c r="E27" s="44"/>
      <c r="F27" s="46"/>
      <c r="G27" s="46"/>
      <c r="H27" s="45"/>
      <c r="I27" s="46"/>
      <c r="J27" s="46"/>
    </row>
    <row r="28" spans="1:10" ht="18" customHeight="1">
      <c r="A28" s="42"/>
      <c r="B28" s="43" t="s">
        <v>32</v>
      </c>
      <c r="C28" s="44" t="s">
        <v>75</v>
      </c>
      <c r="D28" s="44"/>
      <c r="E28" s="44"/>
      <c r="F28" s="48"/>
      <c r="G28" s="48"/>
      <c r="H28" s="45"/>
      <c r="I28" s="48"/>
      <c r="J28" s="48"/>
    </row>
    <row r="29" spans="1:10" ht="18" customHeight="1">
      <c r="A29" s="42"/>
      <c r="B29" s="42"/>
      <c r="C29" s="44" t="s">
        <v>33</v>
      </c>
      <c r="D29" s="44"/>
      <c r="E29" s="44"/>
      <c r="F29" s="48">
        <f>SUM(F17:F26)</f>
        <v>653</v>
      </c>
      <c r="G29" s="48">
        <f>SUM(G17:G26)</f>
        <v>-4398</v>
      </c>
      <c r="H29" s="45"/>
      <c r="I29" s="48">
        <f>F29</f>
        <v>653</v>
      </c>
      <c r="J29" s="45">
        <f>G29</f>
        <v>-4398</v>
      </c>
    </row>
    <row r="30" spans="1:10" ht="15" customHeight="1">
      <c r="A30" s="42"/>
      <c r="B30" s="42"/>
      <c r="C30" s="44"/>
      <c r="D30" s="44"/>
      <c r="E30" s="44"/>
      <c r="F30" s="48"/>
      <c r="G30" s="48"/>
      <c r="H30" s="45"/>
      <c r="I30" s="48"/>
      <c r="J30" s="45"/>
    </row>
    <row r="31" spans="1:10" ht="20.25">
      <c r="A31" s="42"/>
      <c r="B31" s="43" t="s">
        <v>34</v>
      </c>
      <c r="C31" s="44" t="s">
        <v>78</v>
      </c>
      <c r="D31" s="44"/>
      <c r="E31" s="44"/>
      <c r="F31" s="48"/>
      <c r="G31" s="48"/>
      <c r="H31" s="45"/>
      <c r="I31" s="48"/>
      <c r="J31" s="45"/>
    </row>
    <row r="32" spans="1:10" ht="20.25">
      <c r="A32" s="42"/>
      <c r="B32" s="42"/>
      <c r="C32" s="44" t="s">
        <v>35</v>
      </c>
      <c r="D32" s="44"/>
      <c r="E32" s="44"/>
      <c r="F32" s="48">
        <v>0</v>
      </c>
      <c r="G32" s="45">
        <v>0</v>
      </c>
      <c r="H32" s="45"/>
      <c r="I32" s="48">
        <f>F32</f>
        <v>0</v>
      </c>
      <c r="J32" s="45">
        <f>G32</f>
        <v>0</v>
      </c>
    </row>
    <row r="33" spans="1:10" ht="15" customHeight="1">
      <c r="A33" s="42"/>
      <c r="B33" s="42"/>
      <c r="C33" s="44"/>
      <c r="D33" s="44"/>
      <c r="E33" s="44"/>
      <c r="F33" s="46"/>
      <c r="G33" s="46"/>
      <c r="H33" s="45"/>
      <c r="I33" s="46"/>
      <c r="J33" s="46"/>
    </row>
    <row r="34" spans="1:10" ht="20.25">
      <c r="A34" s="42"/>
      <c r="B34" s="43" t="s">
        <v>36</v>
      </c>
      <c r="C34" s="44" t="s">
        <v>76</v>
      </c>
      <c r="D34" s="44"/>
      <c r="E34" s="44"/>
      <c r="F34" s="48"/>
      <c r="G34" s="48"/>
      <c r="H34" s="45"/>
      <c r="I34" s="48"/>
      <c r="J34" s="48"/>
    </row>
    <row r="35" spans="1:10" ht="20.25">
      <c r="A35" s="42"/>
      <c r="B35" s="42"/>
      <c r="C35" s="44" t="s">
        <v>77</v>
      </c>
      <c r="D35" s="44"/>
      <c r="E35" s="44"/>
      <c r="F35" s="48"/>
      <c r="G35" s="48"/>
      <c r="H35" s="45"/>
      <c r="I35" s="48"/>
      <c r="J35" s="48"/>
    </row>
    <row r="36" spans="1:10" ht="20.25">
      <c r="A36" s="42"/>
      <c r="B36" s="42"/>
      <c r="C36" s="44" t="s">
        <v>79</v>
      </c>
      <c r="D36" s="44"/>
      <c r="E36" s="44"/>
      <c r="F36" s="48">
        <f>SUM(F29:F32)</f>
        <v>653</v>
      </c>
      <c r="G36" s="48">
        <f>SUM(G29:G32)</f>
        <v>-4398</v>
      </c>
      <c r="H36" s="45"/>
      <c r="I36" s="48">
        <f>F36</f>
        <v>653</v>
      </c>
      <c r="J36" s="45">
        <f>G36</f>
        <v>-4398</v>
      </c>
    </row>
    <row r="37" spans="1:10" ht="15" customHeight="1">
      <c r="A37" s="42"/>
      <c r="B37" s="42"/>
      <c r="C37" s="44"/>
      <c r="D37" s="44"/>
      <c r="E37" s="44"/>
      <c r="F37" s="48"/>
      <c r="G37" s="48"/>
      <c r="H37" s="45"/>
      <c r="I37" s="48"/>
      <c r="J37" s="48"/>
    </row>
    <row r="38" spans="1:10" ht="20.25">
      <c r="A38" s="42"/>
      <c r="B38" s="43" t="s">
        <v>37</v>
      </c>
      <c r="C38" s="44" t="s">
        <v>80</v>
      </c>
      <c r="D38" s="44"/>
      <c r="E38" s="44"/>
      <c r="F38" s="48">
        <v>-263</v>
      </c>
      <c r="G38" s="45">
        <v>165</v>
      </c>
      <c r="H38" s="45"/>
      <c r="I38" s="48">
        <f>F38</f>
        <v>-263</v>
      </c>
      <c r="J38" s="45">
        <f>G38</f>
        <v>165</v>
      </c>
    </row>
    <row r="39" spans="1:10" ht="15" customHeight="1">
      <c r="A39" s="42"/>
      <c r="B39" s="42"/>
      <c r="C39" s="44"/>
      <c r="D39" s="44"/>
      <c r="E39" s="44"/>
      <c r="F39" s="46"/>
      <c r="G39" s="46"/>
      <c r="H39" s="45"/>
      <c r="I39" s="46"/>
      <c r="J39" s="46"/>
    </row>
    <row r="40" spans="1:10" ht="20.25">
      <c r="A40" s="42"/>
      <c r="B40" s="42" t="s">
        <v>83</v>
      </c>
      <c r="C40" s="44" t="s">
        <v>88</v>
      </c>
      <c r="D40" s="44"/>
      <c r="E40" s="44"/>
      <c r="F40" s="48"/>
      <c r="G40" s="48"/>
      <c r="H40" s="45"/>
      <c r="I40" s="48"/>
      <c r="J40" s="48"/>
    </row>
    <row r="41" spans="1:10" ht="20.25">
      <c r="A41" s="42"/>
      <c r="B41" s="42"/>
      <c r="C41" s="44" t="s">
        <v>81</v>
      </c>
      <c r="D41" s="44"/>
      <c r="E41" s="44"/>
      <c r="F41" s="48">
        <f>SUM(F36:F38)</f>
        <v>390</v>
      </c>
      <c r="G41" s="48">
        <f>SUM(G36:G38)</f>
        <v>-4233</v>
      </c>
      <c r="H41" s="45"/>
      <c r="I41" s="48">
        <f>F41</f>
        <v>390</v>
      </c>
      <c r="J41" s="45">
        <f>G41</f>
        <v>-4233</v>
      </c>
    </row>
    <row r="42" spans="1:10" ht="15" customHeight="1">
      <c r="A42" s="42"/>
      <c r="B42" s="42"/>
      <c r="C42" s="44"/>
      <c r="D42" s="44"/>
      <c r="E42" s="44"/>
      <c r="F42" s="48"/>
      <c r="G42" s="48"/>
      <c r="H42" s="45"/>
      <c r="I42" s="48"/>
      <c r="J42" s="48"/>
    </row>
    <row r="43" spans="1:10" ht="20.25">
      <c r="A43" s="42"/>
      <c r="B43" s="42"/>
      <c r="C43" s="44" t="s">
        <v>82</v>
      </c>
      <c r="D43" s="44"/>
      <c r="E43" s="44"/>
      <c r="F43" s="48">
        <v>0</v>
      </c>
      <c r="G43" s="45">
        <v>-1</v>
      </c>
      <c r="H43" s="45"/>
      <c r="I43" s="48">
        <f>F43</f>
        <v>0</v>
      </c>
      <c r="J43" s="45">
        <f>G43</f>
        <v>-1</v>
      </c>
    </row>
    <row r="44" spans="1:10" ht="15" customHeight="1">
      <c r="A44" s="42"/>
      <c r="B44" s="42"/>
      <c r="C44" s="44"/>
      <c r="D44" s="44"/>
      <c r="E44" s="44"/>
      <c r="F44" s="48"/>
      <c r="G44" s="45"/>
      <c r="H44" s="45"/>
      <c r="I44" s="48"/>
      <c r="J44" s="45"/>
    </row>
    <row r="45" spans="1:10" ht="20.25">
      <c r="A45" s="42"/>
      <c r="B45" s="42" t="s">
        <v>38</v>
      </c>
      <c r="C45" s="44" t="s">
        <v>84</v>
      </c>
      <c r="D45" s="44"/>
      <c r="E45" s="44"/>
      <c r="F45" s="48">
        <v>0</v>
      </c>
      <c r="G45" s="45">
        <v>0</v>
      </c>
      <c r="H45" s="45"/>
      <c r="I45" s="48">
        <f>F45</f>
        <v>0</v>
      </c>
      <c r="J45" s="45">
        <f>G45</f>
        <v>0</v>
      </c>
    </row>
    <row r="46" spans="1:10" ht="15" customHeight="1">
      <c r="A46" s="42"/>
      <c r="B46" s="42"/>
      <c r="C46" s="44"/>
      <c r="D46" s="44"/>
      <c r="E46" s="44"/>
      <c r="F46" s="46"/>
      <c r="G46" s="46"/>
      <c r="H46" s="45"/>
      <c r="I46" s="46"/>
      <c r="J46" s="46"/>
    </row>
    <row r="47" spans="1:10" ht="20.25">
      <c r="A47" s="42"/>
      <c r="B47" s="42" t="s">
        <v>40</v>
      </c>
      <c r="C47" s="44" t="s">
        <v>85</v>
      </c>
      <c r="D47" s="44"/>
      <c r="E47" s="44"/>
      <c r="F47" s="48"/>
      <c r="G47" s="48"/>
      <c r="H47" s="45"/>
      <c r="I47" s="48"/>
      <c r="J47" s="48"/>
    </row>
    <row r="48" spans="1:10" ht="20.25">
      <c r="A48" s="42"/>
      <c r="B48" s="42"/>
      <c r="C48" s="44" t="s">
        <v>86</v>
      </c>
      <c r="D48" s="44"/>
      <c r="E48" s="44"/>
      <c r="F48" s="48">
        <f>SUM(F41:F45)</f>
        <v>390</v>
      </c>
      <c r="G48" s="48">
        <f>SUM(G41:G45)</f>
        <v>-4234</v>
      </c>
      <c r="H48" s="45"/>
      <c r="I48" s="48">
        <f>F48</f>
        <v>390</v>
      </c>
      <c r="J48" s="45">
        <f>G48</f>
        <v>-4234</v>
      </c>
    </row>
    <row r="49" spans="1:10" ht="15" customHeight="1">
      <c r="A49" s="42"/>
      <c r="B49" s="42"/>
      <c r="C49" s="44"/>
      <c r="D49" s="44"/>
      <c r="E49" s="44"/>
      <c r="F49" s="48"/>
      <c r="G49" s="48"/>
      <c r="H49" s="45"/>
      <c r="I49" s="48"/>
      <c r="J49" s="48"/>
    </row>
    <row r="50" spans="1:10" ht="20.25">
      <c r="A50" s="42"/>
      <c r="B50" s="42" t="s">
        <v>89</v>
      </c>
      <c r="C50" s="44" t="s">
        <v>87</v>
      </c>
      <c r="D50" s="44"/>
      <c r="E50" s="44"/>
      <c r="F50" s="50">
        <v>0</v>
      </c>
      <c r="G50" s="50">
        <v>0</v>
      </c>
      <c r="H50" s="45"/>
      <c r="I50" s="50">
        <f>F50</f>
        <v>0</v>
      </c>
      <c r="J50" s="50">
        <f>G50</f>
        <v>0</v>
      </c>
    </row>
    <row r="51" spans="1:10" ht="15" customHeight="1">
      <c r="A51" s="42"/>
      <c r="B51" s="42"/>
      <c r="C51" s="44"/>
      <c r="D51" s="44"/>
      <c r="E51" s="44"/>
      <c r="F51" s="51"/>
      <c r="G51" s="51"/>
      <c r="H51" s="45"/>
      <c r="I51" s="51"/>
      <c r="J51" s="51"/>
    </row>
    <row r="52" spans="1:10" ht="20.25">
      <c r="A52" s="42"/>
      <c r="B52" s="42"/>
      <c r="C52" s="44" t="s">
        <v>82</v>
      </c>
      <c r="D52" s="44"/>
      <c r="E52" s="44"/>
      <c r="F52" s="51">
        <v>0</v>
      </c>
      <c r="G52" s="51">
        <v>0</v>
      </c>
      <c r="H52" s="45"/>
      <c r="I52" s="51">
        <f>F52</f>
        <v>0</v>
      </c>
      <c r="J52" s="51">
        <v>0</v>
      </c>
    </row>
    <row r="53" spans="1:10" ht="15" customHeight="1">
      <c r="A53" s="42"/>
      <c r="B53" s="42"/>
      <c r="C53" s="44"/>
      <c r="D53" s="44"/>
      <c r="E53" s="44"/>
      <c r="F53" s="52"/>
      <c r="G53" s="52"/>
      <c r="H53" s="45"/>
      <c r="I53" s="52"/>
      <c r="J53" s="52"/>
    </row>
    <row r="54" spans="1:10" ht="20.25">
      <c r="A54" s="42"/>
      <c r="B54" s="42"/>
      <c r="C54" s="44" t="s">
        <v>90</v>
      </c>
      <c r="D54" s="44"/>
      <c r="E54" s="44"/>
      <c r="F54" s="48"/>
      <c r="G54" s="48"/>
      <c r="H54" s="45"/>
      <c r="I54" s="48"/>
      <c r="J54" s="48"/>
    </row>
    <row r="55" spans="1:10" ht="20.25">
      <c r="A55" s="42"/>
      <c r="B55" s="42"/>
      <c r="C55" s="44" t="s">
        <v>91</v>
      </c>
      <c r="D55" s="44"/>
      <c r="E55" s="44"/>
      <c r="F55" s="45">
        <f>SUM(F50:F53)</f>
        <v>0</v>
      </c>
      <c r="G55" s="45">
        <f>SUM(G50:G53)</f>
        <v>0</v>
      </c>
      <c r="H55" s="45"/>
      <c r="I55" s="48">
        <f>F55</f>
        <v>0</v>
      </c>
      <c r="J55" s="45">
        <f>SUM(J50:J53)</f>
        <v>0</v>
      </c>
    </row>
    <row r="56" spans="1:10" ht="15" customHeight="1">
      <c r="A56" s="42"/>
      <c r="B56" s="42"/>
      <c r="C56" s="44"/>
      <c r="D56" s="44"/>
      <c r="E56" s="44"/>
      <c r="F56" s="46"/>
      <c r="G56" s="46"/>
      <c r="H56" s="45"/>
      <c r="I56" s="46"/>
      <c r="J56" s="46"/>
    </row>
    <row r="57" spans="1:10" ht="20.25">
      <c r="A57" s="42"/>
      <c r="B57" s="42" t="s">
        <v>92</v>
      </c>
      <c r="C57" s="44" t="s">
        <v>93</v>
      </c>
      <c r="D57" s="44"/>
      <c r="E57" s="44"/>
      <c r="F57" s="48"/>
      <c r="G57" s="45"/>
      <c r="H57" s="45"/>
      <c r="I57" s="48"/>
      <c r="J57" s="45"/>
    </row>
    <row r="58" spans="1:10" ht="20.25">
      <c r="A58" s="42"/>
      <c r="B58" s="42"/>
      <c r="C58" s="44" t="s">
        <v>39</v>
      </c>
      <c r="D58" s="44"/>
      <c r="E58" s="44"/>
      <c r="F58" s="45">
        <f>+F48+F55</f>
        <v>390</v>
      </c>
      <c r="G58" s="45">
        <f>+G48+G55</f>
        <v>-4234</v>
      </c>
      <c r="H58" s="45"/>
      <c r="I58" s="48">
        <f>F58</f>
        <v>390</v>
      </c>
      <c r="J58" s="45">
        <f>+J48+J55</f>
        <v>-4234</v>
      </c>
    </row>
    <row r="59" spans="1:10" ht="15" customHeight="1" thickBot="1">
      <c r="A59" s="42"/>
      <c r="B59" s="42"/>
      <c r="C59" s="44"/>
      <c r="D59" s="44"/>
      <c r="E59" s="44"/>
      <c r="F59" s="64"/>
      <c r="G59" s="64"/>
      <c r="H59" s="45"/>
      <c r="I59" s="64"/>
      <c r="J59" s="64"/>
    </row>
    <row r="60" spans="1:10" ht="21" thickTop="1">
      <c r="A60" s="42">
        <v>3</v>
      </c>
      <c r="B60" s="42"/>
      <c r="C60" s="44" t="s">
        <v>101</v>
      </c>
      <c r="D60" s="44"/>
      <c r="E60" s="44"/>
      <c r="F60" s="44"/>
      <c r="G60" s="47"/>
      <c r="H60" s="49"/>
      <c r="I60" s="44"/>
      <c r="J60" s="47"/>
    </row>
    <row r="61" spans="1:10" ht="15" customHeight="1">
      <c r="A61" s="42"/>
      <c r="B61" s="42"/>
      <c r="C61" s="44"/>
      <c r="D61" s="44"/>
      <c r="E61" s="44"/>
      <c r="F61" s="44"/>
      <c r="G61" s="47"/>
      <c r="H61" s="49"/>
      <c r="I61" s="44"/>
      <c r="J61" s="47"/>
    </row>
    <row r="62" spans="1:10" ht="21" thickBot="1">
      <c r="A62" s="42"/>
      <c r="B62" s="42" t="s">
        <v>25</v>
      </c>
      <c r="C62" s="44" t="s">
        <v>54</v>
      </c>
      <c r="D62" s="44"/>
      <c r="E62" s="44"/>
      <c r="F62" s="53">
        <f>F58*1000/312407968*100</f>
        <v>0.12483676472682029</v>
      </c>
      <c r="G62" s="53">
        <f>G58*1000/110705777*100</f>
        <v>-3.824551992440286</v>
      </c>
      <c r="H62" s="54"/>
      <c r="I62" s="58">
        <f>F62</f>
        <v>0.12483676472682029</v>
      </c>
      <c r="J62" s="55">
        <f>G62</f>
        <v>-3.824551992440286</v>
      </c>
    </row>
    <row r="63" spans="1:10" ht="20.25">
      <c r="A63" s="42"/>
      <c r="B63" s="42"/>
      <c r="C63" s="44" t="s">
        <v>100</v>
      </c>
      <c r="D63" s="44"/>
      <c r="E63" s="44"/>
      <c r="F63" s="44"/>
      <c r="G63" s="56"/>
      <c r="H63" s="54"/>
      <c r="I63" s="44"/>
      <c r="J63" s="54"/>
    </row>
    <row r="64" spans="1:10" ht="20.25">
      <c r="A64" s="42"/>
      <c r="B64" s="42"/>
      <c r="C64" s="44" t="s">
        <v>94</v>
      </c>
      <c r="D64" s="44"/>
      <c r="E64" s="44"/>
      <c r="F64" s="44"/>
      <c r="G64" s="56"/>
      <c r="H64" s="54"/>
      <c r="I64" s="44"/>
      <c r="J64" s="54"/>
    </row>
    <row r="65" spans="1:10" ht="15" customHeight="1">
      <c r="A65" s="42"/>
      <c r="B65" s="42"/>
      <c r="C65" s="44"/>
      <c r="D65" s="44"/>
      <c r="E65" s="44"/>
      <c r="F65" s="44"/>
      <c r="G65" s="56"/>
      <c r="H65" s="57"/>
      <c r="I65" s="44"/>
      <c r="J65" s="56"/>
    </row>
    <row r="66" spans="1:10" ht="21" thickBot="1">
      <c r="A66" s="42"/>
      <c r="B66" s="42" t="s">
        <v>26</v>
      </c>
      <c r="C66" s="44" t="s">
        <v>55</v>
      </c>
      <c r="D66" s="44"/>
      <c r="E66" s="44"/>
      <c r="F66" s="58">
        <f>F58*1000/334886726*100</f>
        <v>0.11645728830709164</v>
      </c>
      <c r="G66" s="58">
        <f>G58*1000/167443364*100</f>
        <v>-2.5286161833203495</v>
      </c>
      <c r="H66" s="57"/>
      <c r="I66" s="58">
        <f>F66</f>
        <v>0.11645728830709164</v>
      </c>
      <c r="J66" s="59">
        <f>G66</f>
        <v>-2.5286161833203495</v>
      </c>
    </row>
    <row r="67" spans="1:10" ht="20.25">
      <c r="A67" s="44"/>
      <c r="B67" s="44"/>
      <c r="C67" s="60" t="s">
        <v>102</v>
      </c>
      <c r="D67" s="44"/>
      <c r="E67" s="44"/>
      <c r="F67" s="47"/>
      <c r="G67" s="47"/>
      <c r="H67" s="49"/>
      <c r="I67" s="47"/>
      <c r="J67" s="47"/>
    </row>
    <row r="68" spans="1:10" ht="20.25">
      <c r="A68" s="44"/>
      <c r="B68" s="44"/>
      <c r="C68" s="60" t="s">
        <v>95</v>
      </c>
      <c r="D68" s="44"/>
      <c r="E68" s="44"/>
      <c r="F68" s="44"/>
      <c r="G68" s="44"/>
      <c r="H68" s="44"/>
      <c r="I68" s="44"/>
      <c r="J68" s="44"/>
    </row>
  </sheetData>
  <mergeCells count="2">
    <mergeCell ref="F4:G4"/>
    <mergeCell ref="I4:J4"/>
  </mergeCells>
  <printOptions gridLines="1"/>
  <pageMargins left="0.67" right="0.57" top="1" bottom="0.62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60" zoomScaleNormal="75" workbookViewId="0" topLeftCell="A1">
      <pane xSplit="4" ySplit="5" topLeftCell="E4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54" sqref="C54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11.57421875" style="2" customWidth="1"/>
    <col min="5" max="5" width="15.7109375" style="2" customWidth="1"/>
    <col min="6" max="6" width="12.8515625" style="2" customWidth="1"/>
    <col min="7" max="7" width="18.28125" style="2" customWidth="1"/>
    <col min="8" max="8" width="1.7109375" style="2" customWidth="1"/>
    <col min="9" max="9" width="18.140625" style="2" customWidth="1"/>
    <col min="10" max="10" width="3.28125" style="2" customWidth="1"/>
    <col min="11" max="16384" width="9.140625" style="2" customWidth="1"/>
  </cols>
  <sheetData>
    <row r="1" ht="22.5" customHeight="1">
      <c r="A1" s="61" t="s">
        <v>64</v>
      </c>
    </row>
    <row r="2" spans="1:10" ht="22.5" customHeight="1">
      <c r="A2" s="62" t="s">
        <v>65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41" t="s">
        <v>67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39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39" t="s">
        <v>47</v>
      </c>
      <c r="B6" s="4"/>
      <c r="C6" s="4"/>
      <c r="D6" s="4"/>
      <c r="E6" s="4"/>
      <c r="G6" s="5" t="s">
        <v>0</v>
      </c>
      <c r="H6" s="6"/>
      <c r="I6" s="5" t="s">
        <v>48</v>
      </c>
    </row>
    <row r="7" spans="1:9" ht="15.75">
      <c r="A7" s="4"/>
      <c r="B7" s="4"/>
      <c r="C7" s="4"/>
      <c r="D7" s="4"/>
      <c r="E7" s="4"/>
      <c r="G7" s="7" t="s">
        <v>1</v>
      </c>
      <c r="H7" s="6"/>
      <c r="I7" s="7" t="s">
        <v>60</v>
      </c>
    </row>
    <row r="8" spans="1:9" ht="15.75">
      <c r="A8" s="4"/>
      <c r="B8" s="4"/>
      <c r="C8" s="4"/>
      <c r="D8" s="4"/>
      <c r="E8" s="4"/>
      <c r="G8" s="8" t="s">
        <v>66</v>
      </c>
      <c r="H8" s="9"/>
      <c r="I8" s="8" t="s">
        <v>96</v>
      </c>
    </row>
    <row r="9" spans="1:9" ht="15.75">
      <c r="A9" s="4"/>
      <c r="B9" s="4"/>
      <c r="C9" s="4"/>
      <c r="D9" s="4"/>
      <c r="E9" s="4"/>
      <c r="G9" s="28" t="s">
        <v>103</v>
      </c>
      <c r="H9" s="9"/>
      <c r="I9" s="28" t="s">
        <v>97</v>
      </c>
    </row>
    <row r="10" spans="1:9" ht="15.75">
      <c r="A10" s="4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5.75">
      <c r="A11" s="4"/>
      <c r="B11" s="4"/>
      <c r="C11" s="4"/>
      <c r="D11" s="4"/>
      <c r="E11" s="4"/>
      <c r="G11" s="4"/>
      <c r="H11" s="11"/>
      <c r="I11" s="4"/>
    </row>
    <row r="12" spans="1:9" ht="15.75">
      <c r="A12" s="3" t="s">
        <v>3</v>
      </c>
      <c r="B12" s="3"/>
      <c r="C12" s="3"/>
      <c r="D12" s="4"/>
      <c r="E12" s="4"/>
      <c r="G12" s="12">
        <v>238204</v>
      </c>
      <c r="H12" s="13"/>
      <c r="I12" s="12">
        <v>239050</v>
      </c>
    </row>
    <row r="13" spans="1:9" ht="15.75">
      <c r="A13" s="3" t="s">
        <v>4</v>
      </c>
      <c r="B13" s="3"/>
      <c r="C13" s="3"/>
      <c r="D13" s="4"/>
      <c r="E13" s="4"/>
      <c r="G13" s="12">
        <v>0</v>
      </c>
      <c r="H13" s="13"/>
      <c r="I13" s="12">
        <v>0</v>
      </c>
    </row>
    <row r="14" spans="1:9" ht="15.75">
      <c r="A14" s="3" t="s">
        <v>5</v>
      </c>
      <c r="B14" s="3"/>
      <c r="C14" s="3"/>
      <c r="D14" s="4"/>
      <c r="E14" s="4"/>
      <c r="G14" s="12">
        <v>161834</v>
      </c>
      <c r="H14" s="13"/>
      <c r="I14" s="12">
        <v>161834</v>
      </c>
    </row>
    <row r="15" spans="1:9" ht="15" customHeight="1">
      <c r="A15" s="3" t="s">
        <v>49</v>
      </c>
      <c r="B15" s="3"/>
      <c r="C15" s="3"/>
      <c r="D15" s="4"/>
      <c r="E15" s="4"/>
      <c r="G15" s="12">
        <v>5406</v>
      </c>
      <c r="H15" s="13"/>
      <c r="I15" s="12">
        <v>5424</v>
      </c>
    </row>
    <row r="16" spans="1:9" ht="15.75">
      <c r="A16" s="3" t="s">
        <v>50</v>
      </c>
      <c r="B16" s="3"/>
      <c r="C16" s="3"/>
      <c r="D16" s="4"/>
      <c r="E16" s="4"/>
      <c r="G16" s="12">
        <v>195829</v>
      </c>
      <c r="H16" s="13"/>
      <c r="I16" s="12">
        <v>195047</v>
      </c>
    </row>
    <row r="17" spans="1:9" ht="15.75">
      <c r="A17" s="4"/>
      <c r="B17" s="4"/>
      <c r="C17" s="4"/>
      <c r="D17" s="4"/>
      <c r="E17" s="4"/>
      <c r="G17" s="14"/>
      <c r="H17" s="13"/>
      <c r="I17" s="12"/>
    </row>
    <row r="18" spans="1:9" ht="15.75">
      <c r="A18" s="4"/>
      <c r="B18" s="4"/>
      <c r="C18" s="4"/>
      <c r="D18" s="4"/>
      <c r="E18" s="4"/>
      <c r="G18" s="14"/>
      <c r="H18" s="13"/>
      <c r="I18" s="12"/>
    </row>
    <row r="19" spans="1:9" ht="15.75">
      <c r="A19" s="15" t="s">
        <v>6</v>
      </c>
      <c r="B19" s="15"/>
      <c r="C19" s="15"/>
      <c r="D19" s="4"/>
      <c r="E19" s="4"/>
      <c r="G19" s="14"/>
      <c r="H19" s="13"/>
      <c r="I19" s="12"/>
    </row>
    <row r="20" spans="1:9" ht="15.75">
      <c r="A20" s="4" t="s">
        <v>7</v>
      </c>
      <c r="B20" s="4"/>
      <c r="C20" s="4"/>
      <c r="D20" s="4"/>
      <c r="E20" s="4"/>
      <c r="G20" s="16">
        <v>79269</v>
      </c>
      <c r="H20" s="13"/>
      <c r="I20" s="16">
        <v>80711</v>
      </c>
    </row>
    <row r="21" spans="1:9" ht="15.75">
      <c r="A21" s="4" t="s">
        <v>46</v>
      </c>
      <c r="B21" s="4"/>
      <c r="C21" s="4"/>
      <c r="D21" s="4"/>
      <c r="E21" s="4"/>
      <c r="G21" s="17">
        <v>26137</v>
      </c>
      <c r="H21" s="13"/>
      <c r="I21" s="17">
        <v>27101</v>
      </c>
    </row>
    <row r="22" spans="1:9" ht="15.75">
      <c r="A22" s="4" t="s">
        <v>8</v>
      </c>
      <c r="B22" s="4"/>
      <c r="C22" s="4"/>
      <c r="D22" s="4"/>
      <c r="E22" s="4"/>
      <c r="G22" s="17">
        <v>73255</v>
      </c>
      <c r="H22" s="13"/>
      <c r="I22" s="17">
        <f>6239+66410</f>
        <v>72649</v>
      </c>
    </row>
    <row r="23" spans="1:9" ht="15.75">
      <c r="A23" s="4" t="s">
        <v>51</v>
      </c>
      <c r="B23" s="4"/>
      <c r="C23" s="4"/>
      <c r="D23" s="4"/>
      <c r="E23" s="4"/>
      <c r="G23" s="17">
        <v>18201</v>
      </c>
      <c r="H23" s="13"/>
      <c r="I23" s="17">
        <v>18442</v>
      </c>
    </row>
    <row r="24" spans="1:9" ht="15.75">
      <c r="A24" s="4" t="s">
        <v>44</v>
      </c>
      <c r="B24" s="4"/>
      <c r="C24" s="4"/>
      <c r="D24" s="4"/>
      <c r="E24" s="4"/>
      <c r="G24" s="17">
        <v>4123</v>
      </c>
      <c r="H24" s="13"/>
      <c r="I24" s="17">
        <f>417+570</f>
        <v>987</v>
      </c>
    </row>
    <row r="25" spans="1:9" ht="15.75">
      <c r="A25" s="4" t="s">
        <v>45</v>
      </c>
      <c r="B25" s="4"/>
      <c r="C25" s="4"/>
      <c r="D25" s="4"/>
      <c r="E25" s="4"/>
      <c r="G25" s="17">
        <v>35362</v>
      </c>
      <c r="H25" s="13"/>
      <c r="I25" s="17">
        <f>3017-987</f>
        <v>2030</v>
      </c>
    </row>
    <row r="26" spans="1:9" ht="15.75">
      <c r="A26" s="4" t="s">
        <v>9</v>
      </c>
      <c r="B26" s="4"/>
      <c r="C26" s="4"/>
      <c r="D26" s="4"/>
      <c r="E26" s="4"/>
      <c r="G26" s="18">
        <v>498</v>
      </c>
      <c r="H26" s="13"/>
      <c r="I26" s="18">
        <v>490</v>
      </c>
    </row>
    <row r="27" spans="1:9" ht="15.75">
      <c r="A27" s="4"/>
      <c r="B27" s="4"/>
      <c r="C27" s="4"/>
      <c r="D27" s="4"/>
      <c r="E27" s="4"/>
      <c r="G27" s="12">
        <f>SUM(G20:G26)</f>
        <v>236845</v>
      </c>
      <c r="H27" s="13"/>
      <c r="I27" s="12">
        <f>SUM(I20:I26)</f>
        <v>202410</v>
      </c>
    </row>
    <row r="28" spans="1:9" ht="15.75">
      <c r="A28" s="19" t="s">
        <v>10</v>
      </c>
      <c r="B28" s="19"/>
      <c r="C28" s="19"/>
      <c r="D28" s="4"/>
      <c r="E28" s="4"/>
      <c r="G28" s="12"/>
      <c r="H28" s="13"/>
      <c r="I28" s="12"/>
    </row>
    <row r="29" spans="1:9" ht="15.75">
      <c r="A29" s="4" t="s">
        <v>52</v>
      </c>
      <c r="B29" s="4"/>
      <c r="C29" s="4"/>
      <c r="D29" s="4"/>
      <c r="E29" s="4"/>
      <c r="G29" s="16">
        <v>13519</v>
      </c>
      <c r="H29" s="13"/>
      <c r="I29" s="16">
        <v>22090</v>
      </c>
    </row>
    <row r="30" spans="1:9" ht="15.75">
      <c r="A30" s="4" t="s">
        <v>11</v>
      </c>
      <c r="B30" s="4"/>
      <c r="C30" s="4"/>
      <c r="D30" s="4"/>
      <c r="E30" s="4"/>
      <c r="G30" s="17">
        <v>15187</v>
      </c>
      <c r="H30" s="13"/>
      <c r="I30" s="17">
        <v>21254</v>
      </c>
    </row>
    <row r="31" spans="1:9" ht="15.75">
      <c r="A31" s="4" t="s">
        <v>12</v>
      </c>
      <c r="B31" s="4"/>
      <c r="C31" s="4"/>
      <c r="D31" s="4"/>
      <c r="E31" s="4"/>
      <c r="G31" s="17">
        <v>94245</v>
      </c>
      <c r="H31" s="13"/>
      <c r="I31" s="17">
        <f>87315+10719</f>
        <v>98034</v>
      </c>
    </row>
    <row r="32" spans="1:9" ht="15.75">
      <c r="A32" s="4" t="s">
        <v>13</v>
      </c>
      <c r="B32" s="4"/>
      <c r="C32" s="4"/>
      <c r="D32" s="4"/>
      <c r="E32" s="4"/>
      <c r="G32" s="17">
        <v>19876</v>
      </c>
      <c r="H32" s="13"/>
      <c r="I32" s="17">
        <v>19280</v>
      </c>
    </row>
    <row r="33" spans="1:9" ht="15.75">
      <c r="A33" s="4" t="s">
        <v>14</v>
      </c>
      <c r="B33" s="4"/>
      <c r="C33" s="4"/>
      <c r="D33" s="4"/>
      <c r="E33" s="4"/>
      <c r="G33" s="18">
        <v>50</v>
      </c>
      <c r="H33" s="13"/>
      <c r="I33" s="18">
        <v>50</v>
      </c>
    </row>
    <row r="34" spans="1:9" ht="15.75">
      <c r="A34" s="4"/>
      <c r="B34" s="4"/>
      <c r="C34" s="4"/>
      <c r="D34" s="4"/>
      <c r="E34" s="4"/>
      <c r="G34" s="12">
        <f>SUM(G29:G33)</f>
        <v>142877</v>
      </c>
      <c r="H34" s="13"/>
      <c r="I34" s="12">
        <f>SUM(I29:I33)</f>
        <v>160708</v>
      </c>
    </row>
    <row r="35" spans="1:9" ht="15.75">
      <c r="A35" s="4"/>
      <c r="B35" s="4"/>
      <c r="C35" s="4"/>
      <c r="D35" s="4"/>
      <c r="E35" s="4"/>
      <c r="G35" s="14"/>
      <c r="H35" s="13"/>
      <c r="I35" s="12"/>
    </row>
    <row r="36" spans="1:9" ht="15.75">
      <c r="A36" s="3" t="s">
        <v>15</v>
      </c>
      <c r="B36" s="3"/>
      <c r="C36" s="3"/>
      <c r="D36" s="4"/>
      <c r="E36" s="4"/>
      <c r="G36" s="12">
        <f>+G27-G34</f>
        <v>93968</v>
      </c>
      <c r="H36" s="13"/>
      <c r="I36" s="12">
        <f>+I27-I34</f>
        <v>41702</v>
      </c>
    </row>
    <row r="37" spans="1:9" ht="15.75">
      <c r="A37" s="3" t="s">
        <v>42</v>
      </c>
      <c r="B37" s="3"/>
      <c r="C37" s="3"/>
      <c r="D37" s="4"/>
      <c r="E37" s="4"/>
      <c r="G37" s="14">
        <v>0</v>
      </c>
      <c r="H37" s="13"/>
      <c r="I37" s="12">
        <v>0</v>
      </c>
    </row>
    <row r="38" spans="1:9" ht="16.5" thickBot="1">
      <c r="A38" s="4"/>
      <c r="B38" s="4"/>
      <c r="C38" s="4"/>
      <c r="D38" s="4"/>
      <c r="E38" s="4"/>
      <c r="G38" s="20">
        <f>+SUM(G12:G16)+SUM(G36:G37)</f>
        <v>695241</v>
      </c>
      <c r="H38" s="13"/>
      <c r="I38" s="20">
        <f>+SUM(I12:I16)+SUM(I36:I37)</f>
        <v>643057</v>
      </c>
    </row>
    <row r="39" spans="1:9" ht="15.75">
      <c r="A39" s="4"/>
      <c r="B39" s="4"/>
      <c r="C39" s="4"/>
      <c r="D39" s="4"/>
      <c r="E39" s="4"/>
      <c r="G39" s="14"/>
      <c r="H39" s="13"/>
      <c r="I39" s="12"/>
    </row>
    <row r="40" spans="1:9" ht="15.75">
      <c r="A40" s="3" t="s">
        <v>16</v>
      </c>
      <c r="B40" s="3"/>
      <c r="C40" s="3"/>
      <c r="D40" s="4"/>
      <c r="E40" s="4"/>
      <c r="G40" s="14"/>
      <c r="H40" s="13"/>
      <c r="I40" s="12"/>
    </row>
    <row r="41" spans="1:9" ht="15.75">
      <c r="A41" s="4" t="s">
        <v>17</v>
      </c>
      <c r="B41" s="4"/>
      <c r="C41" s="4"/>
      <c r="D41" s="4"/>
      <c r="E41" s="4"/>
      <c r="G41" s="12">
        <v>334887</v>
      </c>
      <c r="H41" s="13"/>
      <c r="I41" s="12">
        <v>167443</v>
      </c>
    </row>
    <row r="42" spans="1:9" ht="15.75">
      <c r="A42" s="4" t="s">
        <v>18</v>
      </c>
      <c r="B42" s="4"/>
      <c r="C42" s="4"/>
      <c r="D42" s="4"/>
      <c r="E42" s="4"/>
      <c r="G42" s="12">
        <v>0</v>
      </c>
      <c r="H42" s="13"/>
      <c r="I42" s="12">
        <v>72766</v>
      </c>
    </row>
    <row r="43" spans="1:8" ht="15.75">
      <c r="A43" s="4" t="s">
        <v>19</v>
      </c>
      <c r="B43" s="4"/>
      <c r="C43" s="4"/>
      <c r="D43" s="4"/>
      <c r="E43" s="4"/>
      <c r="H43" s="13"/>
    </row>
    <row r="44" spans="2:9" ht="15.75">
      <c r="B44" s="2" t="s">
        <v>99</v>
      </c>
      <c r="C44" s="4"/>
      <c r="D44" s="4"/>
      <c r="E44" s="4"/>
      <c r="G44" s="16">
        <v>76210</v>
      </c>
      <c r="H44" s="13"/>
      <c r="I44" s="16">
        <v>75535</v>
      </c>
    </row>
    <row r="45" spans="1:9" ht="15.75">
      <c r="A45" s="4"/>
      <c r="B45" s="4" t="s">
        <v>98</v>
      </c>
      <c r="C45" s="4"/>
      <c r="D45" s="4"/>
      <c r="E45" s="4"/>
      <c r="G45" s="21">
        <v>-47794</v>
      </c>
      <c r="H45" s="13"/>
      <c r="I45" s="18">
        <v>0</v>
      </c>
    </row>
    <row r="46" spans="1:9" ht="15.75">
      <c r="A46" s="4"/>
      <c r="B46" s="4"/>
      <c r="C46" s="4"/>
      <c r="D46" s="4"/>
      <c r="E46" s="4"/>
      <c r="G46" s="22">
        <f>SUM(G44:G45)</f>
        <v>28416</v>
      </c>
      <c r="H46" s="13"/>
      <c r="I46" s="16">
        <f>SUM(I44:I45)</f>
        <v>75535</v>
      </c>
    </row>
    <row r="47" spans="2:9" ht="15.75">
      <c r="B47" s="4" t="s">
        <v>20</v>
      </c>
      <c r="C47" s="4"/>
      <c r="D47" s="4"/>
      <c r="E47" s="4"/>
      <c r="G47" s="21">
        <f>+PL!I58</f>
        <v>390</v>
      </c>
      <c r="H47" s="13"/>
      <c r="I47" s="18">
        <v>675</v>
      </c>
    </row>
    <row r="48" spans="1:9" ht="15.75">
      <c r="A48" s="4" t="s">
        <v>21</v>
      </c>
      <c r="B48" s="4"/>
      <c r="C48" s="4"/>
      <c r="D48" s="4"/>
      <c r="E48" s="4"/>
      <c r="G48" s="12">
        <f>SUM(G46:G47)</f>
        <v>28806</v>
      </c>
      <c r="H48" s="13"/>
      <c r="I48" s="12">
        <f>SUM(I46:I47)</f>
        <v>76210</v>
      </c>
    </row>
    <row r="49" spans="1:9" ht="15.75">
      <c r="A49" s="4" t="s">
        <v>23</v>
      </c>
      <c r="B49" s="4"/>
      <c r="C49" s="4"/>
      <c r="D49" s="4"/>
      <c r="E49" s="4"/>
      <c r="G49" s="12">
        <v>45</v>
      </c>
      <c r="H49" s="13"/>
      <c r="I49" s="12">
        <v>45</v>
      </c>
    </row>
    <row r="50" spans="1:9" ht="15.75">
      <c r="A50" s="4" t="s">
        <v>22</v>
      </c>
      <c r="B50" s="4"/>
      <c r="C50" s="4"/>
      <c r="D50" s="4"/>
      <c r="E50" s="4"/>
      <c r="G50" s="12">
        <v>302386</v>
      </c>
      <c r="H50" s="13"/>
      <c r="I50" s="12">
        <f>295535+1308</f>
        <v>296843</v>
      </c>
    </row>
    <row r="51" spans="1:9" ht="13.5" customHeight="1">
      <c r="A51" s="4" t="s">
        <v>53</v>
      </c>
      <c r="B51" s="4"/>
      <c r="C51" s="4"/>
      <c r="D51" s="4"/>
      <c r="E51" s="4"/>
      <c r="G51" s="12">
        <v>748</v>
      </c>
      <c r="H51" s="13"/>
      <c r="I51" s="12">
        <v>748</v>
      </c>
    </row>
    <row r="52" spans="1:9" ht="15.75">
      <c r="A52" s="4" t="s">
        <v>43</v>
      </c>
      <c r="B52" s="4"/>
      <c r="C52" s="4"/>
      <c r="D52" s="4"/>
      <c r="E52" s="4"/>
      <c r="G52" s="12">
        <v>28369</v>
      </c>
      <c r="H52" s="13"/>
      <c r="I52" s="12">
        <v>29002</v>
      </c>
    </row>
    <row r="53" spans="1:9" ht="16.5" thickBot="1">
      <c r="A53" s="4"/>
      <c r="B53" s="4"/>
      <c r="C53" s="4"/>
      <c r="D53" s="4"/>
      <c r="E53" s="4"/>
      <c r="G53" s="20">
        <f>+SUM(G41:G42)+SUM(G48:G52)</f>
        <v>695241</v>
      </c>
      <c r="H53" s="13"/>
      <c r="I53" s="20">
        <f>+SUM(I41:I42)+SUM(I48:I52)</f>
        <v>643057</v>
      </c>
    </row>
    <row r="54" spans="1:9" ht="15.75">
      <c r="A54" s="4"/>
      <c r="B54" s="4"/>
      <c r="C54" s="4"/>
      <c r="D54" s="4"/>
      <c r="E54" s="4"/>
      <c r="G54" s="23">
        <f>+G38-G53</f>
        <v>0</v>
      </c>
      <c r="H54" s="24"/>
      <c r="I54" s="23">
        <f>+I38-I53</f>
        <v>0</v>
      </c>
    </row>
    <row r="55" spans="1:9" ht="15.75">
      <c r="A55" s="3" t="s">
        <v>41</v>
      </c>
      <c r="B55" s="3"/>
      <c r="C55" s="3"/>
      <c r="D55" s="4"/>
      <c r="E55" s="4"/>
      <c r="F55" s="4"/>
      <c r="G55" s="63">
        <f>(G53-G49-G50-G51-G52)/G41</f>
        <v>1.0860170744161464</v>
      </c>
      <c r="H55" s="25"/>
      <c r="I55" s="27">
        <f>(I53-I49-I50-I51-I52)/I41</f>
        <v>1.8897117227952198</v>
      </c>
    </row>
    <row r="56" spans="1:10" ht="15.75">
      <c r="A56" s="3" t="s">
        <v>104</v>
      </c>
      <c r="B56" s="3"/>
      <c r="C56" s="3"/>
      <c r="D56" s="4"/>
      <c r="E56" s="4"/>
      <c r="F56" s="4"/>
      <c r="G56" s="65">
        <f>SUM(G12:G16)+G27</f>
        <v>838118</v>
      </c>
      <c r="H56" s="65">
        <f>SUM(H12:H16)+H27</f>
        <v>0</v>
      </c>
      <c r="I56" s="65">
        <f>SUM(I12:I16)+I27</f>
        <v>803765</v>
      </c>
      <c r="J56" s="26"/>
    </row>
    <row r="57" spans="1:10" ht="15.75">
      <c r="A57" s="4"/>
      <c r="B57" s="4"/>
      <c r="C57" s="4"/>
      <c r="D57" s="4"/>
      <c r="E57" s="4"/>
      <c r="F57" s="4"/>
      <c r="G57" s="4"/>
      <c r="H57" s="11"/>
      <c r="I57" s="4"/>
      <c r="J57" s="4"/>
    </row>
    <row r="68" ht="23.25" customHeight="1"/>
  </sheetData>
  <printOptions/>
  <pageMargins left="1.02" right="0.48" top="0.77" bottom="0.55" header="0.34" footer="0.2"/>
  <pageSetup horizontalDpi="300" verticalDpi="300" orientation="portrait" paperSize="9" scale="79" r:id="rId1"/>
  <rowBreaks count="2" manualBreakCount="2">
    <brk id="57" max="9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holdings</cp:lastModifiedBy>
  <cp:lastPrinted>2002-05-30T17:48:06Z</cp:lastPrinted>
  <dcterms:created xsi:type="dcterms:W3CDTF">1999-11-03T08:39:49Z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